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kddk.sharepoint.com/Shared Documents/Alle/23 - Brancheøkonomi/Fuldkornsskala/"/>
    </mc:Choice>
  </mc:AlternateContent>
  <xr:revisionPtr revIDLastSave="107" documentId="8_{C7AA4447-AC5F-4EA9-81BC-A8D8A1EFA772}" xr6:coauthVersionLast="47" xr6:coauthVersionMax="47" xr10:uidLastSave="{3E5E83D5-C0D8-4BAC-B8F7-C91F71E74075}"/>
  <workbookProtection workbookAlgorithmName="SHA-512" workbookHashValue="V1zEY5meCf29vz8WGXqZesFDCVfgSjfrAyIHQ4n5KD6h9klPN1usDzxs0CcTubUQScjIjCjFyY7Jcp2n2t8DaQ==" workbookSaltValue="S46HbekWfWOf7qSzgGSjtQ==" workbookSpinCount="100000" lockStructure="1"/>
  <bookViews>
    <workbookView xWindow="28680" yWindow="-120" windowWidth="29040" windowHeight="15720" xr2:uid="{D0BF086A-ACEA-4A8E-90D4-9EDB2634146E}"/>
  </bookViews>
  <sheets>
    <sheet name="Fuldkornsberegner" sheetId="1" r:id="rId1"/>
    <sheet name="Ark1" sheetId="3" state="hidden" r:id="rId2"/>
    <sheet name="Ark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2" i="1" l="1"/>
  <c r="S22" i="1" s="1"/>
  <c r="R23" i="1"/>
  <c r="S23" i="1" s="1"/>
  <c r="P7" i="1" l="1"/>
  <c r="Q4" i="1" s="1"/>
  <c r="R4" i="1" s="1"/>
  <c r="R14" i="1"/>
  <c r="S14" i="1" s="1"/>
  <c r="R15" i="1"/>
  <c r="S15" i="1" s="1"/>
  <c r="R16" i="1"/>
  <c r="S16" i="1" s="1"/>
  <c r="R17" i="1"/>
  <c r="S17" i="1" s="1"/>
  <c r="R18" i="1"/>
  <c r="R19" i="1"/>
  <c r="S19" i="1" s="1"/>
  <c r="R20" i="1"/>
  <c r="S20" i="1" s="1"/>
  <c r="R21" i="1"/>
  <c r="S21" i="1" s="1"/>
  <c r="R13" i="1"/>
  <c r="S18" i="1" l="1"/>
  <c r="R24" i="1"/>
  <c r="Q3" i="1"/>
  <c r="R3" i="1" s="1"/>
  <c r="S3" i="1" s="1" a="1"/>
  <c r="S3" i="1" s="1"/>
  <c r="P23" i="1" s="1"/>
  <c r="S4" i="1" a="1"/>
  <c r="S4" i="1" s="1"/>
  <c r="P36" i="1" s="1"/>
  <c r="V21" i="1" s="1"/>
  <c r="Q6" i="1"/>
  <c r="R6" i="1" s="1"/>
  <c r="Q5" i="1"/>
  <c r="R5" i="1" s="1"/>
  <c r="S13" i="1"/>
  <c r="S24" i="1" l="1"/>
  <c r="V20" i="1"/>
  <c r="S5" i="1" a="1"/>
  <c r="S5" i="1" s="1"/>
  <c r="V24" i="1" s="1"/>
  <c r="S6" i="1" a="1"/>
  <c r="S6" i="1" s="1"/>
  <c r="R7" i="1"/>
  <c r="S7" i="1" s="1" a="1"/>
  <c r="S7" i="1" s="1"/>
  <c r="Q7" i="1"/>
  <c r="P45" i="1" l="1"/>
  <c r="V22" i="1"/>
  <c r="V23" i="1"/>
  <c r="V28" i="1" s="1" a="1"/>
  <c r="V28" i="1" s="1"/>
  <c r="V25" i="1" l="1"/>
  <c r="V30" i="1" s="1" a="1"/>
  <c r="V30" i="1" s="1"/>
  <c r="V29" i="1" l="1" a="1"/>
  <c r="V29" i="1" s="1"/>
  <c r="V31" i="1" a="1"/>
  <c r="V3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</futureMetadata>
  <cellMetadata count="1">
    <bk>
      <rc t="1" v="0"/>
    </bk>
  </cellMetadata>
  <valueMetadata count="4">
    <bk>
      <rc t="2" v="0"/>
    </bk>
    <bk>
      <rc t="2" v="1"/>
    </bk>
    <bk>
      <rc t="2" v="2"/>
    </bk>
    <bk>
      <rc t="2" v="3"/>
    </bk>
  </valueMetadata>
</metadata>
</file>

<file path=xl/sharedStrings.xml><?xml version="1.0" encoding="utf-8"?>
<sst xmlns="http://schemas.openxmlformats.org/spreadsheetml/2006/main" count="110" uniqueCount="90">
  <si>
    <t>Hvedemel (f.eks. durum, spelt, øland m.flere)</t>
  </si>
  <si>
    <t>Havregryn</t>
  </si>
  <si>
    <t>Hirse</t>
  </si>
  <si>
    <t>Majskorn (tørrede/poppede)</t>
  </si>
  <si>
    <t>Durra/Sorghum</t>
  </si>
  <si>
    <t>Ris (kun brune og/eller røde)</t>
  </si>
  <si>
    <t>Andet</t>
  </si>
  <si>
    <t>Bygmel</t>
  </si>
  <si>
    <t>Rugmel</t>
  </si>
  <si>
    <t>Havremel</t>
  </si>
  <si>
    <t xml:space="preserve">Rismel </t>
  </si>
  <si>
    <t>Majsmel</t>
  </si>
  <si>
    <t>Salt (fint, groft, flage etc.)</t>
  </si>
  <si>
    <t>Sukker (melis, malt, frostpulver, farin, flormelis, honning m.fl.)</t>
  </si>
  <si>
    <t>Gær</t>
  </si>
  <si>
    <t>Dej samlet vægt</t>
  </si>
  <si>
    <t>Fuldkornsandel (%)</t>
  </si>
  <si>
    <t>Fuldkornsskala</t>
  </si>
  <si>
    <t>Andel</t>
  </si>
  <si>
    <t>Beregningen tager ikke højde for fordampning under tilberedningen</t>
  </si>
  <si>
    <t>Fuldkornsingredienser</t>
  </si>
  <si>
    <t>Ikke fuldkornsingredienser</t>
  </si>
  <si>
    <t>Vand og væsker</t>
  </si>
  <si>
    <t>Fuldkorn (gram)</t>
  </si>
  <si>
    <t>Ingen fuldkorn (gram)</t>
  </si>
  <si>
    <t>Fuldkornskerner (hele, skårne, valsede etc.)</t>
  </si>
  <si>
    <t>Hvedemel (f.eks. manitoba, durum, spelt, øland m.flere)</t>
  </si>
  <si>
    <t>Mængde i gram</t>
  </si>
  <si>
    <t xml:space="preserve">Vand  </t>
  </si>
  <si>
    <t>1.ANGIV FØRST DIN SURDEJSOPSKRIFT HER</t>
  </si>
  <si>
    <t>3. ANGIV FULDKORNSINGREDIENSER</t>
  </si>
  <si>
    <t>4. ANGIV IKKE-FULDKORNSINGREDIENSER</t>
  </si>
  <si>
    <t>5. ANGIV ANDRE INGREDIENSER</t>
  </si>
  <si>
    <t xml:space="preserve">I ALT </t>
  </si>
  <si>
    <t>RESULTAT</t>
  </si>
  <si>
    <t>ANDEL I PROCENT</t>
  </si>
  <si>
    <t>GRAM</t>
  </si>
  <si>
    <t>BEMÆRKNINGER</t>
  </si>
  <si>
    <t>2. ANGIV NU MÆNGDEN AF SURDEJ ANVENDT I OPSKRIFTEN</t>
  </si>
  <si>
    <t>2. Angiv mængden af surdej, som der benyttes i opskriften</t>
  </si>
  <si>
    <t>Tilsat salt (max. 1,5%)</t>
  </si>
  <si>
    <t>Tilsat fedt (max. 7,0%)</t>
  </si>
  <si>
    <t>Tilsat sukker (max. 5,0%)</t>
  </si>
  <si>
    <t>3. Angiv mængderne af fuldkornsingredienser</t>
  </si>
  <si>
    <t>4. Angiv mængderne af ikke-fuldkornsingredienser</t>
  </si>
  <si>
    <t>5. Angiv mængder af andre ingredienser herunder væske</t>
  </si>
  <si>
    <t xml:space="preserve">FREMGANGSMÅDE: </t>
  </si>
  <si>
    <t>6. Aflæs resultaterne i de lysegrønne celler nedenfor</t>
  </si>
  <si>
    <t>Fuldkornsandel</t>
  </si>
  <si>
    <t xml:space="preserve">&lt; 20,0% </t>
  </si>
  <si>
    <t xml:space="preserve">20,0-29,0% </t>
  </si>
  <si>
    <t xml:space="preserve">30,0-39,0% </t>
  </si>
  <si>
    <t xml:space="preserve">40,0-49,0% </t>
  </si>
  <si>
    <t xml:space="preserve">&gt; 50,0% </t>
  </si>
  <si>
    <t>Fuldkornsskalaen (måltes ift. tørstoffet)</t>
  </si>
  <si>
    <t>Kornaks</t>
  </si>
  <si>
    <t>Tilsat</t>
  </si>
  <si>
    <t>Fedt</t>
  </si>
  <si>
    <t>Salt</t>
  </si>
  <si>
    <t>Sukker</t>
  </si>
  <si>
    <t>Max-grænse</t>
  </si>
  <si>
    <t>Dogmeregel (målt ift. hele dejen)</t>
  </si>
  <si>
    <t>Antal kornaks</t>
  </si>
  <si>
    <t>Ikon</t>
  </si>
  <si>
    <t>1. Angiv først din surdejsopskrift - VIGTIGT</t>
  </si>
  <si>
    <t>0. Der kan kun tastes i mængdecellerne</t>
  </si>
  <si>
    <t>Andre ingredienser ex. væske</t>
  </si>
  <si>
    <t>I ALT  inkl. vand og gær fra surdej</t>
  </si>
  <si>
    <t>SAMLET BEREGNING (inkl. surdej)</t>
  </si>
  <si>
    <t>Surdej anvendt</t>
  </si>
  <si>
    <t>Rughalvsigtemel</t>
  </si>
  <si>
    <t>Rugsigtemel</t>
  </si>
  <si>
    <t>Fedt (smør, olie, margarine m.fl.)</t>
  </si>
  <si>
    <t>Frø (f.eks. hør, solsikke, græskar, sesam og birkes)</t>
  </si>
  <si>
    <t>Klid (f.eks. hvede, havre og rug)</t>
  </si>
  <si>
    <t>I ALT  inkl. ingredienser fra anvendt surdej</t>
  </si>
  <si>
    <t>Andelen af fuldkorn beregnes før tilsætning af væske</t>
  </si>
  <si>
    <t>Andelen af tilsat salt beregnes efter tilsætning af væske</t>
  </si>
  <si>
    <t>Andelen af tilsat fedt beregnes efter tilsætning af væske</t>
  </si>
  <si>
    <t>Andelen af tilsat sukker beregnes efter tilsætning af væske</t>
  </si>
  <si>
    <t>Beregningen tager kun højde for tilsatte salte, olier og sukkerstoffer</t>
  </si>
  <si>
    <t xml:space="preserve">I alt </t>
  </si>
  <si>
    <t>Tilsat væske</t>
  </si>
  <si>
    <t xml:space="preserve">Andet </t>
  </si>
  <si>
    <t>FULDKORNSSKALA</t>
  </si>
  <si>
    <t>Fuldkornsandelen beregnes før tilsætning af væske</t>
  </si>
  <si>
    <t>Skala-intervaller</t>
  </si>
  <si>
    <t>Dogmereglen</t>
  </si>
  <si>
    <t>Max-grænse ift. hele dejen (inkl. væske)</t>
  </si>
  <si>
    <t>- I samarbejde med Valsemøllen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</si>
</sst>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_-* #,##0.000_-;\-* #,##0.000_-;_-* &quot;-&quot;??_-;_-@_-"/>
    <numFmt numFmtId="166" formatCode="_-* #,##0_-;\-* #,##0_-;_-* &quot;-&quot;??_-;_-@_-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0"/>
      <name val="Aptos Narrow"/>
      <family val="2"/>
      <scheme val="minor"/>
    </font>
    <font>
      <b/>
      <sz val="48"/>
      <color rgb="FFD5B315"/>
      <name val="Calibri"/>
      <family val="2"/>
    </font>
    <font>
      <sz val="48"/>
      <color theme="0"/>
      <name val="Calibri"/>
      <family val="2"/>
    </font>
    <font>
      <sz val="11"/>
      <color theme="0"/>
      <name val="Calibri"/>
      <family val="2"/>
    </font>
    <font>
      <i/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005163"/>
        <bgColor indexed="64"/>
      </patternFill>
    </fill>
    <fill>
      <patternFill patternType="solid">
        <fgColor rgb="FFD5B31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0">
    <xf numFmtId="0" fontId="0" fillId="0" borderId="0" xfId="0"/>
    <xf numFmtId="164" fontId="0" fillId="0" borderId="0" xfId="2" applyNumberFormat="1" applyFont="1"/>
    <xf numFmtId="0" fontId="0" fillId="3" borderId="0" xfId="0" applyFill="1"/>
    <xf numFmtId="165" fontId="0" fillId="3" borderId="0" xfId="1" applyNumberFormat="1" applyFont="1" applyFill="1"/>
    <xf numFmtId="0" fontId="3" fillId="3" borderId="15" xfId="0" applyFont="1" applyFill="1" applyBorder="1"/>
    <xf numFmtId="0" fontId="3" fillId="3" borderId="13" xfId="0" applyFont="1" applyFill="1" applyBorder="1"/>
    <xf numFmtId="0" fontId="3" fillId="3" borderId="17" xfId="0" applyFont="1" applyFill="1" applyBorder="1"/>
    <xf numFmtId="0" fontId="3" fillId="3" borderId="15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10" fontId="3" fillId="3" borderId="20" xfId="0" applyNumberFormat="1" applyFont="1" applyFill="1" applyBorder="1" applyAlignment="1">
      <alignment horizontal="center"/>
    </xf>
    <xf numFmtId="10" fontId="3" fillId="3" borderId="21" xfId="0" applyNumberFormat="1" applyFont="1" applyFill="1" applyBorder="1" applyAlignment="1">
      <alignment horizontal="center"/>
    </xf>
    <xf numFmtId="10" fontId="3" fillId="3" borderId="22" xfId="0" applyNumberFormat="1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9" fontId="0" fillId="3" borderId="0" xfId="2" applyFont="1" applyFill="1"/>
    <xf numFmtId="9" fontId="0" fillId="3" borderId="0" xfId="0" applyNumberFormat="1" applyFill="1"/>
    <xf numFmtId="0" fontId="2" fillId="3" borderId="2" xfId="0" applyFont="1" applyFill="1" applyBorder="1" applyAlignment="1">
      <alignment horizontal="left"/>
    </xf>
    <xf numFmtId="0" fontId="2" fillId="3" borderId="1" xfId="0" applyFont="1" applyFill="1" applyBorder="1"/>
    <xf numFmtId="164" fontId="2" fillId="3" borderId="2" xfId="2" applyNumberFormat="1" applyFont="1" applyFill="1" applyBorder="1"/>
    <xf numFmtId="1" fontId="0" fillId="3" borderId="1" xfId="0" applyNumberFormat="1" applyFill="1" applyBorder="1"/>
    <xf numFmtId="1" fontId="2" fillId="3" borderId="1" xfId="0" applyNumberFormat="1" applyFont="1" applyFill="1" applyBorder="1"/>
    <xf numFmtId="0" fontId="0" fillId="3" borderId="15" xfId="0" applyFill="1" applyBorder="1"/>
    <xf numFmtId="0" fontId="0" fillId="3" borderId="25" xfId="0" applyFill="1" applyBorder="1"/>
    <xf numFmtId="0" fontId="0" fillId="3" borderId="16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7" xfId="0" applyFill="1" applyBorder="1"/>
    <xf numFmtId="0" fontId="0" fillId="3" borderId="26" xfId="0" applyFill="1" applyBorder="1"/>
    <xf numFmtId="0" fontId="0" fillId="3" borderId="18" xfId="0" applyFill="1" applyBorder="1"/>
    <xf numFmtId="0" fontId="5" fillId="3" borderId="4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/>
    <xf numFmtId="0" fontId="5" fillId="3" borderId="5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166" fontId="5" fillId="3" borderId="3" xfId="0" applyNumberFormat="1" applyFont="1" applyFill="1" applyBorder="1" applyAlignment="1">
      <alignment horizontal="center" vertical="center"/>
    </xf>
    <xf numFmtId="0" fontId="7" fillId="3" borderId="0" xfId="0" applyFont="1" applyFill="1"/>
    <xf numFmtId="0" fontId="5" fillId="3" borderId="6" xfId="0" applyFont="1" applyFill="1" applyBorder="1" applyAlignment="1">
      <alignment vertical="center"/>
    </xf>
    <xf numFmtId="0" fontId="5" fillId="3" borderId="7" xfId="0" applyFont="1" applyFill="1" applyBorder="1"/>
    <xf numFmtId="166" fontId="5" fillId="3" borderId="3" xfId="0" applyNumberFormat="1" applyFont="1" applyFill="1" applyBorder="1" applyAlignment="1">
      <alignment horizontal="right" vertical="center"/>
    </xf>
    <xf numFmtId="0" fontId="5" fillId="3" borderId="7" xfId="0" applyFont="1" applyFill="1" applyBorder="1" applyAlignment="1">
      <alignment vertical="center"/>
    </xf>
    <xf numFmtId="0" fontId="5" fillId="3" borderId="13" xfId="0" applyFont="1" applyFill="1" applyBorder="1" applyAlignment="1">
      <alignment horizontal="left" vertical="center"/>
    </xf>
    <xf numFmtId="0" fontId="5" fillId="3" borderId="17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vertical="center"/>
    </xf>
    <xf numFmtId="166" fontId="5" fillId="3" borderId="20" xfId="1" applyNumberFormat="1" applyFont="1" applyFill="1" applyBorder="1" applyAlignment="1">
      <alignment vertical="center"/>
    </xf>
    <xf numFmtId="0" fontId="5" fillId="3" borderId="13" xfId="0" applyFont="1" applyFill="1" applyBorder="1" applyAlignment="1">
      <alignment vertical="center"/>
    </xf>
    <xf numFmtId="166" fontId="5" fillId="3" borderId="21" xfId="1" applyNumberFormat="1" applyFont="1" applyFill="1" applyBorder="1" applyAlignment="1">
      <alignment vertical="center"/>
    </xf>
    <xf numFmtId="166" fontId="5" fillId="3" borderId="22" xfId="1" applyNumberFormat="1" applyFont="1" applyFill="1" applyBorder="1" applyAlignment="1">
      <alignment horizontal="right" vertical="center"/>
    </xf>
    <xf numFmtId="0" fontId="5" fillId="3" borderId="20" xfId="0" applyFont="1" applyFill="1" applyBorder="1" applyAlignment="1">
      <alignment vertical="center"/>
    </xf>
    <xf numFmtId="10" fontId="8" fillId="2" borderId="20" xfId="2" applyNumberFormat="1" applyFont="1" applyFill="1" applyBorder="1" applyAlignment="1">
      <alignment vertical="center"/>
    </xf>
    <xf numFmtId="0" fontId="5" fillId="3" borderId="21" xfId="0" applyFont="1" applyFill="1" applyBorder="1" applyAlignment="1">
      <alignment vertical="center"/>
    </xf>
    <xf numFmtId="10" fontId="5" fillId="3" borderId="21" xfId="2" applyNumberFormat="1" applyFont="1" applyFill="1" applyBorder="1" applyAlignment="1">
      <alignment vertical="center"/>
    </xf>
    <xf numFmtId="0" fontId="5" fillId="3" borderId="22" xfId="0" applyFont="1" applyFill="1" applyBorder="1" applyAlignment="1">
      <alignment vertical="center"/>
    </xf>
    <xf numFmtId="10" fontId="5" fillId="3" borderId="22" xfId="2" applyNumberFormat="1" applyFont="1" applyFill="1" applyBorder="1" applyAlignment="1">
      <alignment vertical="center"/>
    </xf>
    <xf numFmtId="0" fontId="5" fillId="3" borderId="4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5" fillId="3" borderId="20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166" fontId="6" fillId="4" borderId="24" xfId="1" applyNumberFormat="1" applyFont="1" applyFill="1" applyBorder="1" applyAlignment="1">
      <alignment vertical="center"/>
    </xf>
    <xf numFmtId="166" fontId="6" fillId="4" borderId="8" xfId="1" applyNumberFormat="1" applyFont="1" applyFill="1" applyBorder="1" applyAlignment="1">
      <alignment vertical="center"/>
    </xf>
    <xf numFmtId="166" fontId="6" fillId="4" borderId="9" xfId="1" applyNumberFormat="1" applyFont="1" applyFill="1" applyBorder="1" applyAlignment="1">
      <alignment vertical="center"/>
    </xf>
    <xf numFmtId="166" fontId="6" fillId="4" borderId="3" xfId="1" applyNumberFormat="1" applyFont="1" applyFill="1" applyBorder="1" applyAlignment="1">
      <alignment vertical="center"/>
    </xf>
    <xf numFmtId="166" fontId="6" fillId="4" borderId="10" xfId="1" applyNumberFormat="1" applyFont="1" applyFill="1" applyBorder="1" applyAlignment="1">
      <alignment vertical="center"/>
    </xf>
    <xf numFmtId="166" fontId="6" fillId="4" borderId="12" xfId="1" applyNumberFormat="1" applyFont="1" applyFill="1" applyBorder="1" applyAlignment="1">
      <alignment vertical="center"/>
    </xf>
    <xf numFmtId="0" fontId="10" fillId="3" borderId="0" xfId="0" applyFont="1" applyFill="1" applyAlignment="1">
      <alignment vertical="center" wrapText="1"/>
    </xf>
    <xf numFmtId="0" fontId="12" fillId="3" borderId="0" xfId="0" applyFont="1" applyFill="1"/>
    <xf numFmtId="0" fontId="5" fillId="3" borderId="0" xfId="0" applyFont="1" applyFill="1"/>
    <xf numFmtId="0" fontId="9" fillId="3" borderId="0" xfId="0" applyFont="1" applyFill="1"/>
    <xf numFmtId="0" fontId="11" fillId="3" borderId="0" xfId="0" applyFont="1" applyFill="1" applyAlignment="1">
      <alignment horizontal="center" vertical="center"/>
    </xf>
    <xf numFmtId="0" fontId="5" fillId="3" borderId="13" xfId="0" applyFont="1" applyFill="1" applyBorder="1" applyAlignment="1">
      <alignment horizontal="left"/>
    </xf>
    <xf numFmtId="0" fontId="5" fillId="3" borderId="14" xfId="0" applyFont="1" applyFill="1" applyBorder="1" applyAlignment="1">
      <alignment horizontal="left"/>
    </xf>
    <xf numFmtId="0" fontId="5" fillId="3" borderId="13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left" vertical="center"/>
    </xf>
    <xf numFmtId="0" fontId="5" fillId="3" borderId="17" xfId="0" applyFont="1" applyFill="1" applyBorder="1" applyAlignment="1">
      <alignment horizontal="left" vertical="center"/>
    </xf>
    <xf numFmtId="0" fontId="5" fillId="3" borderId="18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/>
    </xf>
    <xf numFmtId="0" fontId="5" fillId="3" borderId="19" xfId="0" applyFont="1" applyFill="1" applyBorder="1" applyAlignment="1">
      <alignment horizontal="left"/>
    </xf>
    <xf numFmtId="49" fontId="13" fillId="3" borderId="0" xfId="0" applyNumberFormat="1" applyFont="1" applyFill="1" applyAlignment="1">
      <alignment horizontal="center"/>
    </xf>
    <xf numFmtId="49" fontId="9" fillId="3" borderId="0" xfId="0" applyNumberFormat="1" applyFont="1" applyFill="1" applyAlignment="1">
      <alignment horizontal="center"/>
    </xf>
    <xf numFmtId="0" fontId="0" fillId="3" borderId="0" xfId="0" applyFill="1" applyAlignment="1">
      <alignment horizontal="left"/>
    </xf>
    <xf numFmtId="0" fontId="5" fillId="3" borderId="17" xfId="0" applyFont="1" applyFill="1" applyBorder="1" applyAlignment="1">
      <alignment horizontal="left" vertical="top"/>
    </xf>
    <xf numFmtId="0" fontId="5" fillId="3" borderId="18" xfId="0" applyFont="1" applyFill="1" applyBorder="1" applyAlignment="1">
      <alignment horizontal="left" vertical="top"/>
    </xf>
    <xf numFmtId="0" fontId="5" fillId="3" borderId="13" xfId="0" applyFont="1" applyFill="1" applyBorder="1" applyAlignment="1">
      <alignment horizontal="left" vertical="top"/>
    </xf>
    <xf numFmtId="0" fontId="5" fillId="3" borderId="14" xfId="0" applyFont="1" applyFill="1" applyBorder="1" applyAlignment="1">
      <alignment horizontal="left" vertical="top"/>
    </xf>
    <xf numFmtId="0" fontId="5" fillId="3" borderId="15" xfId="0" applyFont="1" applyFill="1" applyBorder="1" applyAlignment="1">
      <alignment horizontal="left" vertical="top"/>
    </xf>
    <xf numFmtId="0" fontId="5" fillId="3" borderId="16" xfId="0" applyFont="1" applyFill="1" applyBorder="1" applyAlignment="1">
      <alignment horizontal="left" vertical="top"/>
    </xf>
    <xf numFmtId="10" fontId="5" fillId="3" borderId="15" xfId="0" applyNumberFormat="1" applyFont="1" applyFill="1" applyBorder="1" applyAlignment="1">
      <alignment horizontal="center"/>
    </xf>
    <xf numFmtId="10" fontId="5" fillId="3" borderId="16" xfId="0" applyNumberFormat="1" applyFont="1" applyFill="1" applyBorder="1" applyAlignment="1">
      <alignment horizontal="center"/>
    </xf>
    <xf numFmtId="10" fontId="5" fillId="3" borderId="13" xfId="0" applyNumberFormat="1" applyFont="1" applyFill="1" applyBorder="1" applyAlignment="1">
      <alignment horizontal="center"/>
    </xf>
    <xf numFmtId="10" fontId="5" fillId="3" borderId="14" xfId="0" applyNumberFormat="1" applyFont="1" applyFill="1" applyBorder="1" applyAlignment="1">
      <alignment horizontal="center"/>
    </xf>
    <xf numFmtId="10" fontId="5" fillId="3" borderId="17" xfId="0" applyNumberFormat="1" applyFont="1" applyFill="1" applyBorder="1" applyAlignment="1">
      <alignment horizontal="center"/>
    </xf>
    <xf numFmtId="10" fontId="5" fillId="3" borderId="18" xfId="0" applyNumberFormat="1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center"/>
    </xf>
    <xf numFmtId="0" fontId="5" fillId="3" borderId="19" xfId="0" applyFont="1" applyFill="1" applyBorder="1" applyAlignment="1">
      <alignment horizontal="center"/>
    </xf>
  </cellXfs>
  <cellStyles count="3">
    <cellStyle name="Komma" xfId="1" builtinId="3"/>
    <cellStyle name="Normal" xfId="0" builtinId="0"/>
    <cellStyle name="Procent" xfId="2" builtinId="5"/>
  </cellStyles>
  <dxfs count="1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163"/>
      <color rgb="FFD5B315"/>
      <color rgb="FFBFB311"/>
      <color rgb="FFA2970E"/>
      <color rgb="FF5C56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4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530324</xdr:colOff>
      <xdr:row>9</xdr:row>
      <xdr:rowOff>23812</xdr:rowOff>
    </xdr:from>
    <xdr:to>
      <xdr:col>10</xdr:col>
      <xdr:colOff>202747</xdr:colOff>
      <xdr:row>14</xdr:row>
      <xdr:rowOff>23813</xdr:rowOff>
    </xdr:to>
    <xdr:pic>
      <xdr:nvPicPr>
        <xdr:cNvPr id="7" name="Billede 6">
          <a:extLst>
            <a:ext uri="{FF2B5EF4-FFF2-40B4-BE49-F238E27FC236}">
              <a16:creationId xmlns:a16="http://schemas.microsoft.com/office/drawing/2014/main" id="{7DEAB7B1-D2A2-7B88-F4F1-039A55E18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980" y="1809750"/>
          <a:ext cx="3315736" cy="988219"/>
        </a:xfrm>
        <a:prstGeom prst="rect">
          <a:avLst/>
        </a:prstGeom>
      </xdr:spPr>
    </xdr:pic>
    <xdr:clientData/>
  </xdr:twoCellAnchor>
  <xdr:twoCellAnchor editAs="oneCell">
    <xdr:from>
      <xdr:col>2</xdr:col>
      <xdr:colOff>488156</xdr:colOff>
      <xdr:row>14</xdr:row>
      <xdr:rowOff>95251</xdr:rowOff>
    </xdr:from>
    <xdr:to>
      <xdr:col>12</xdr:col>
      <xdr:colOff>10929</xdr:colOff>
      <xdr:row>34</xdr:row>
      <xdr:rowOff>107156</xdr:rowOff>
    </xdr:to>
    <xdr:pic>
      <xdr:nvPicPr>
        <xdr:cNvPr id="11" name="Billede 10">
          <a:extLst>
            <a:ext uri="{FF2B5EF4-FFF2-40B4-BE49-F238E27FC236}">
              <a16:creationId xmlns:a16="http://schemas.microsoft.com/office/drawing/2014/main" id="{55C3C59F-52BF-E420-B7D7-FA7CC5B0E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4375" y="2869407"/>
          <a:ext cx="5594960" cy="3869530"/>
        </a:xfrm>
        <a:prstGeom prst="rect">
          <a:avLst/>
        </a:prstGeom>
      </xdr:spPr>
    </xdr:pic>
    <xdr:clientData/>
  </xdr:twoCellAnchor>
  <xdr:twoCellAnchor editAs="oneCell">
    <xdr:from>
      <xdr:col>7</xdr:col>
      <xdr:colOff>381002</xdr:colOff>
      <xdr:row>36</xdr:row>
      <xdr:rowOff>154780</xdr:rowOff>
    </xdr:from>
    <xdr:to>
      <xdr:col>10</xdr:col>
      <xdr:colOff>176900</xdr:colOff>
      <xdr:row>41</xdr:row>
      <xdr:rowOff>158069</xdr:rowOff>
    </xdr:to>
    <xdr:pic>
      <xdr:nvPicPr>
        <xdr:cNvPr id="5" name="Billede 4">
          <a:extLst>
            <a:ext uri="{FF2B5EF4-FFF2-40B4-BE49-F238E27FC236}">
              <a16:creationId xmlns:a16="http://schemas.microsoft.com/office/drawing/2014/main" id="{17E9D40E-E8AE-459C-A757-14FF4FC4A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3315" y="7191374"/>
          <a:ext cx="1617554" cy="9796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357189</xdr:colOff>
      <xdr:row>36</xdr:row>
      <xdr:rowOff>36018</xdr:rowOff>
    </xdr:from>
    <xdr:to>
      <xdr:col>7</xdr:col>
      <xdr:colOff>226218</xdr:colOff>
      <xdr:row>42</xdr:row>
      <xdr:rowOff>109916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15728E63-4461-7504-A15E-958A3527C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7845" y="7072612"/>
          <a:ext cx="1690686" cy="12407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26</xdr:row>
      <xdr:rowOff>0</xdr:rowOff>
    </xdr:from>
    <xdr:to>
      <xdr:col>10</xdr:col>
      <xdr:colOff>230981</xdr:colOff>
      <xdr:row>35</xdr:row>
      <xdr:rowOff>16303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19450920-3FC9-418D-90C8-3A33DBC5C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8800" y="5048250"/>
          <a:ext cx="6346031" cy="1730803"/>
        </a:xfrm>
        <a:prstGeom prst="rect">
          <a:avLst/>
        </a:prstGeom>
      </xdr:spPr>
    </xdr:pic>
    <xdr:clientData/>
  </xdr:twoCellAnchor>
  <xdr:twoCellAnchor editAs="oneCell">
    <xdr:from>
      <xdr:col>10</xdr:col>
      <xdr:colOff>790575</xdr:colOff>
      <xdr:row>23</xdr:row>
      <xdr:rowOff>28575</xdr:rowOff>
    </xdr:from>
    <xdr:to>
      <xdr:col>12</xdr:col>
      <xdr:colOff>38100</xdr:colOff>
      <xdr:row>30</xdr:row>
      <xdr:rowOff>83820</xdr:rowOff>
    </xdr:to>
    <xdr:pic>
      <xdr:nvPicPr>
        <xdr:cNvPr id="3" name="Billede 2" descr="Et billede, der indeholder tekst, logo, Font/skrifttype, Grafik&#10;&#10;Automatisk genereret beskrivelse">
          <a:extLst>
            <a:ext uri="{FF2B5EF4-FFF2-40B4-BE49-F238E27FC236}">
              <a16:creationId xmlns:a16="http://schemas.microsoft.com/office/drawing/2014/main" id="{2FDA1842-561B-4EFF-065F-A86977E52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34425" y="4505325"/>
          <a:ext cx="1866900" cy="13887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257175</xdr:colOff>
      <xdr:row>23</xdr:row>
      <xdr:rowOff>114300</xdr:rowOff>
    </xdr:from>
    <xdr:to>
      <xdr:col>15</xdr:col>
      <xdr:colOff>595312</xdr:colOff>
      <xdr:row>30</xdr:row>
      <xdr:rowOff>93110</xdr:rowOff>
    </xdr:to>
    <xdr:pic>
      <xdr:nvPicPr>
        <xdr:cNvPr id="4" name="Billede 3">
          <a:extLst>
            <a:ext uri="{FF2B5EF4-FFF2-40B4-BE49-F238E27FC236}">
              <a16:creationId xmlns:a16="http://schemas.microsoft.com/office/drawing/2014/main" id="{5FB1E91B-C3EB-4ABA-AA76-8038FB4D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4591050"/>
          <a:ext cx="2166937" cy="1312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4">
  <rv s="0">
    <v>0</v>
    <v>5</v>
  </rv>
  <rv s="0">
    <v>1</v>
    <v>5</v>
  </rv>
  <rv s="0">
    <v>2</v>
    <v>5</v>
  </rv>
  <rv s="0">
    <v>3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</richValueRel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EA45C-2969-4FD1-A761-6DE0A90FDEF5}">
  <dimension ref="C1:Z47"/>
  <sheetViews>
    <sheetView showGridLines="0" showRowColHeaders="0" tabSelected="1" zoomScale="80" zoomScaleNormal="80" workbookViewId="0">
      <pane xSplit="30" topLeftCell="AN1" activePane="topRight" state="frozen"/>
      <selection pane="topRight" activeCell="AD29" sqref="AD29"/>
    </sheetView>
  </sheetViews>
  <sheetFormatPr defaultRowHeight="15" x14ac:dyDescent="0.25"/>
  <cols>
    <col min="1" max="1" width="1.28515625" style="2" customWidth="1"/>
    <col min="2" max="2" width="2.140625" style="2" customWidth="1"/>
    <col min="3" max="13" width="9.140625" style="2"/>
    <col min="14" max="14" width="3.5703125" style="2" customWidth="1"/>
    <col min="15" max="15" width="58.85546875" style="2" bestFit="1" customWidth="1"/>
    <col min="16" max="16" width="15.140625" style="2" bestFit="1" customWidth="1"/>
    <col min="17" max="17" width="18.5703125" style="2" hidden="1" customWidth="1"/>
    <col min="18" max="18" width="15.28515625" style="2" hidden="1" customWidth="1"/>
    <col min="19" max="19" width="20.5703125" style="2" hidden="1" customWidth="1"/>
    <col min="20" max="20" width="3.28515625" style="2" customWidth="1"/>
    <col min="21" max="21" width="33.85546875" style="2" customWidth="1"/>
    <col min="22" max="22" width="32.7109375" style="2" customWidth="1"/>
    <col min="23" max="23" width="5.140625" style="2" customWidth="1"/>
    <col min="24" max="24" width="19.140625" style="2" customWidth="1"/>
    <col min="25" max="25" width="9.140625" style="2"/>
    <col min="26" max="26" width="9.140625" style="3"/>
    <col min="27" max="16384" width="9.140625" style="2"/>
  </cols>
  <sheetData>
    <row r="1" spans="3:26" ht="15.75" thickBot="1" x14ac:dyDescent="0.3"/>
    <row r="2" spans="3:26" ht="15.75" thickBot="1" x14ac:dyDescent="0.3">
      <c r="C2" s="25"/>
      <c r="D2" s="26"/>
      <c r="E2" s="26"/>
      <c r="F2" s="26"/>
      <c r="G2" s="26"/>
      <c r="H2" s="26"/>
      <c r="I2" s="26"/>
      <c r="J2" s="26"/>
      <c r="K2" s="26"/>
      <c r="L2" s="26"/>
      <c r="M2" s="27"/>
      <c r="O2" s="33" t="s">
        <v>29</v>
      </c>
      <c r="P2" s="34" t="s">
        <v>36</v>
      </c>
      <c r="Q2" s="17" t="s">
        <v>18</v>
      </c>
      <c r="R2" s="2" t="s">
        <v>27</v>
      </c>
      <c r="U2" s="86" t="s">
        <v>46</v>
      </c>
      <c r="V2" s="87"/>
      <c r="Z2" s="2"/>
    </row>
    <row r="3" spans="3:26" x14ac:dyDescent="0.25">
      <c r="C3" s="28"/>
      <c r="M3" s="29"/>
      <c r="O3" s="35" t="s">
        <v>20</v>
      </c>
      <c r="P3" s="69"/>
      <c r="Q3" s="18" t="e">
        <f>P3/$P$7</f>
        <v>#DIV/0!</v>
      </c>
      <c r="R3" s="2" t="e">
        <f>$P$10*Q3</f>
        <v>#DIV/0!</v>
      </c>
      <c r="S3" s="2" cm="1">
        <f t="array" ref="S3">_xlfn.IFS(P3=0,0,P3&gt;0,R3)</f>
        <v>0</v>
      </c>
      <c r="U3" s="80" t="s">
        <v>65</v>
      </c>
      <c r="V3" s="81"/>
      <c r="Z3" s="2"/>
    </row>
    <row r="4" spans="3:26" x14ac:dyDescent="0.25">
      <c r="C4" s="28"/>
      <c r="D4" s="79" t="s">
        <v>84</v>
      </c>
      <c r="E4" s="79"/>
      <c r="F4" s="79"/>
      <c r="G4" s="79"/>
      <c r="H4" s="79"/>
      <c r="I4" s="79"/>
      <c r="J4" s="79"/>
      <c r="K4" s="79"/>
      <c r="L4" s="79"/>
      <c r="M4" s="29"/>
      <c r="O4" s="36" t="s">
        <v>21</v>
      </c>
      <c r="P4" s="70"/>
      <c r="Q4" s="18" t="e">
        <f t="shared" ref="Q4:Q6" si="0">P4/$P$7</f>
        <v>#DIV/0!</v>
      </c>
      <c r="R4" s="2" t="e">
        <f t="shared" ref="R4:R6" si="1">$P$10*Q4</f>
        <v>#DIV/0!</v>
      </c>
      <c r="S4" s="2" cm="1">
        <f t="array" ref="S4">_xlfn.IFS(P4=0,0,P4&gt;0,R4)</f>
        <v>0</v>
      </c>
      <c r="U4" s="82" t="s">
        <v>64</v>
      </c>
      <c r="V4" s="83"/>
      <c r="Z4" s="2"/>
    </row>
    <row r="5" spans="3:26" x14ac:dyDescent="0.25">
      <c r="C5" s="28"/>
      <c r="D5" s="79"/>
      <c r="E5" s="79"/>
      <c r="F5" s="79"/>
      <c r="G5" s="79"/>
      <c r="H5" s="79"/>
      <c r="I5" s="79"/>
      <c r="J5" s="79"/>
      <c r="K5" s="79"/>
      <c r="L5" s="79"/>
      <c r="M5" s="29"/>
      <c r="O5" s="36" t="s">
        <v>28</v>
      </c>
      <c r="P5" s="70"/>
      <c r="Q5" s="18" t="e">
        <f t="shared" si="0"/>
        <v>#DIV/0!</v>
      </c>
      <c r="R5" s="2" t="e">
        <f t="shared" si="1"/>
        <v>#DIV/0!</v>
      </c>
      <c r="S5" s="2" cm="1">
        <f t="array" ref="S5">_xlfn.IFS(P5=0,0,P5&gt;0,R5)</f>
        <v>0</v>
      </c>
      <c r="U5" s="82" t="s">
        <v>39</v>
      </c>
      <c r="V5" s="83"/>
      <c r="Z5" s="2"/>
    </row>
    <row r="6" spans="3:26" ht="15.75" thickBot="1" x14ac:dyDescent="0.3">
      <c r="C6" s="28"/>
      <c r="D6" s="79"/>
      <c r="E6" s="79"/>
      <c r="F6" s="79"/>
      <c r="G6" s="79"/>
      <c r="H6" s="79"/>
      <c r="I6" s="79"/>
      <c r="J6" s="79"/>
      <c r="K6" s="79"/>
      <c r="L6" s="79"/>
      <c r="M6" s="29"/>
      <c r="O6" s="37" t="s">
        <v>14</v>
      </c>
      <c r="P6" s="71"/>
      <c r="Q6" s="18" t="e">
        <f t="shared" si="0"/>
        <v>#DIV/0!</v>
      </c>
      <c r="R6" s="2" t="e">
        <f t="shared" si="1"/>
        <v>#DIV/0!</v>
      </c>
      <c r="S6" s="2" cm="1">
        <f t="array" ref="S6">_xlfn.IFS(P6=0,0,P6&gt;0,R6)</f>
        <v>0</v>
      </c>
      <c r="U6" s="82" t="s">
        <v>43</v>
      </c>
      <c r="V6" s="83"/>
      <c r="Z6" s="2"/>
    </row>
    <row r="7" spans="3:26" ht="15.75" thickBot="1" x14ac:dyDescent="0.3">
      <c r="C7" s="28"/>
      <c r="D7" s="79"/>
      <c r="E7" s="79"/>
      <c r="F7" s="79"/>
      <c r="G7" s="79"/>
      <c r="H7" s="79"/>
      <c r="I7" s="79"/>
      <c r="J7" s="79"/>
      <c r="K7" s="79"/>
      <c r="L7" s="79"/>
      <c r="M7" s="29"/>
      <c r="O7" s="33" t="s">
        <v>33</v>
      </c>
      <c r="P7" s="38">
        <f>SUM(P3:P6)</f>
        <v>0</v>
      </c>
      <c r="Q7" s="19" t="e">
        <f>SUM(Q3:Q6)</f>
        <v>#DIV/0!</v>
      </c>
      <c r="R7" s="2" t="e">
        <f>SUM(R3:R6)</f>
        <v>#DIV/0!</v>
      </c>
      <c r="S7" s="2" cm="1">
        <f t="array" ref="S7">_xlfn.IFS(P7=0,0,P7&gt;0,R7)</f>
        <v>0</v>
      </c>
      <c r="U7" s="82" t="s">
        <v>44</v>
      </c>
      <c r="V7" s="83"/>
      <c r="Z7" s="2"/>
    </row>
    <row r="8" spans="3:26" ht="15.75" thickBot="1" x14ac:dyDescent="0.3">
      <c r="C8" s="28"/>
      <c r="D8" s="79"/>
      <c r="E8" s="79"/>
      <c r="F8" s="79"/>
      <c r="G8" s="79"/>
      <c r="H8" s="79"/>
      <c r="I8" s="79"/>
      <c r="J8" s="79"/>
      <c r="K8" s="79"/>
      <c r="L8" s="79"/>
      <c r="M8" s="29"/>
      <c r="O8" s="76"/>
      <c r="P8" s="39"/>
      <c r="Q8" s="19"/>
      <c r="R8" s="19"/>
      <c r="U8" s="82" t="s">
        <v>45</v>
      </c>
      <c r="V8" s="83"/>
      <c r="Z8" s="2"/>
    </row>
    <row r="9" spans="3:26" ht="15.75" thickBot="1" x14ac:dyDescent="0.3">
      <c r="C9" s="28"/>
      <c r="D9" s="79"/>
      <c r="E9" s="79"/>
      <c r="F9" s="79"/>
      <c r="G9" s="79"/>
      <c r="H9" s="79"/>
      <c r="I9" s="79"/>
      <c r="J9" s="79"/>
      <c r="K9" s="79"/>
      <c r="L9" s="79"/>
      <c r="M9" s="29"/>
      <c r="O9" s="33" t="s">
        <v>38</v>
      </c>
      <c r="P9" s="34" t="s">
        <v>36</v>
      </c>
      <c r="Q9" s="19"/>
      <c r="R9" s="19"/>
      <c r="U9" s="84" t="s">
        <v>47</v>
      </c>
      <c r="V9" s="85"/>
      <c r="Z9" s="2"/>
    </row>
    <row r="10" spans="3:26" ht="15.75" thickBot="1" x14ac:dyDescent="0.3">
      <c r="C10" s="28"/>
      <c r="D10" s="79"/>
      <c r="E10" s="79"/>
      <c r="F10" s="79"/>
      <c r="G10" s="79"/>
      <c r="H10" s="79"/>
      <c r="I10" s="79"/>
      <c r="J10" s="79"/>
      <c r="K10" s="79"/>
      <c r="L10" s="79"/>
      <c r="M10" s="29"/>
      <c r="O10" s="40" t="s">
        <v>69</v>
      </c>
      <c r="P10" s="72"/>
      <c r="Q10" s="19"/>
      <c r="R10" s="19"/>
      <c r="U10" s="76"/>
      <c r="V10" s="76"/>
      <c r="Z10" s="2"/>
    </row>
    <row r="11" spans="3:26" ht="15.75" thickBot="1" x14ac:dyDescent="0.3">
      <c r="C11" s="28"/>
      <c r="M11" s="29"/>
      <c r="O11" s="76"/>
      <c r="P11" s="39"/>
      <c r="U11" s="86" t="s">
        <v>37</v>
      </c>
      <c r="V11" s="87"/>
      <c r="Z11" s="2"/>
    </row>
    <row r="12" spans="3:26" ht="15.75" customHeight="1" thickBot="1" x14ac:dyDescent="0.3">
      <c r="C12" s="28"/>
      <c r="E12" s="75"/>
      <c r="F12" s="75"/>
      <c r="G12" s="75"/>
      <c r="H12" s="75"/>
      <c r="I12" s="75"/>
      <c r="J12" s="75"/>
      <c r="K12" s="75"/>
      <c r="M12" s="29"/>
      <c r="O12" s="33" t="s">
        <v>30</v>
      </c>
      <c r="P12" s="34" t="s">
        <v>36</v>
      </c>
      <c r="Q12" s="20" t="s">
        <v>16</v>
      </c>
      <c r="R12" s="21" t="s">
        <v>23</v>
      </c>
      <c r="S12" s="21" t="s">
        <v>24</v>
      </c>
      <c r="U12" s="95" t="s">
        <v>76</v>
      </c>
      <c r="V12" s="96"/>
      <c r="Z12" s="2"/>
    </row>
    <row r="13" spans="3:26" ht="15" customHeight="1" x14ac:dyDescent="0.25">
      <c r="C13" s="28"/>
      <c r="E13" s="75"/>
      <c r="F13" s="75"/>
      <c r="G13" s="75"/>
      <c r="H13" s="75"/>
      <c r="I13" s="75"/>
      <c r="J13" s="75"/>
      <c r="K13" s="75"/>
      <c r="M13" s="29"/>
      <c r="O13" s="41" t="s">
        <v>0</v>
      </c>
      <c r="P13" s="73"/>
      <c r="Q13" s="22">
        <v>1</v>
      </c>
      <c r="R13" s="23">
        <f t="shared" ref="R13:R15" si="2">P13*Q13</f>
        <v>0</v>
      </c>
      <c r="S13" s="23">
        <f t="shared" ref="S13:S15" si="3">P13-R13</f>
        <v>0</v>
      </c>
      <c r="U13" s="93" t="s">
        <v>77</v>
      </c>
      <c r="V13" s="94"/>
      <c r="Z13" s="2"/>
    </row>
    <row r="14" spans="3:26" ht="15" customHeight="1" x14ac:dyDescent="0.25">
      <c r="C14" s="28"/>
      <c r="E14" s="75"/>
      <c r="F14" s="75"/>
      <c r="G14" s="75"/>
      <c r="H14" s="75"/>
      <c r="I14" s="75"/>
      <c r="J14" s="75"/>
      <c r="K14" s="75"/>
      <c r="M14" s="29"/>
      <c r="O14" s="36" t="s">
        <v>7</v>
      </c>
      <c r="P14" s="70"/>
      <c r="Q14" s="22">
        <v>1</v>
      </c>
      <c r="R14" s="23">
        <f t="shared" si="2"/>
        <v>0</v>
      </c>
      <c r="S14" s="23">
        <f t="shared" si="3"/>
        <v>0</v>
      </c>
      <c r="U14" s="93" t="s">
        <v>78</v>
      </c>
      <c r="V14" s="94"/>
      <c r="Z14" s="2"/>
    </row>
    <row r="15" spans="3:26" ht="15" customHeight="1" x14ac:dyDescent="0.25">
      <c r="C15" s="28"/>
      <c r="E15" s="75"/>
      <c r="F15" s="75"/>
      <c r="G15" s="75"/>
      <c r="H15" s="75"/>
      <c r="I15" s="75"/>
      <c r="J15" s="75"/>
      <c r="K15" s="75"/>
      <c r="M15" s="29"/>
      <c r="O15" s="36" t="s">
        <v>8</v>
      </c>
      <c r="P15" s="70"/>
      <c r="Q15" s="22">
        <v>1</v>
      </c>
      <c r="R15" s="23">
        <f t="shared" si="2"/>
        <v>0</v>
      </c>
      <c r="S15" s="23">
        <f t="shared" si="3"/>
        <v>0</v>
      </c>
      <c r="U15" s="93" t="s">
        <v>79</v>
      </c>
      <c r="V15" s="94"/>
      <c r="Z15" s="2"/>
    </row>
    <row r="16" spans="3:26" ht="15" customHeight="1" x14ac:dyDescent="0.25">
      <c r="C16" s="28"/>
      <c r="E16" s="75"/>
      <c r="F16" s="75"/>
      <c r="G16" s="75"/>
      <c r="H16" s="75"/>
      <c r="I16" s="75"/>
      <c r="J16" s="75"/>
      <c r="K16" s="75"/>
      <c r="M16" s="29"/>
      <c r="O16" s="36" t="s">
        <v>1</v>
      </c>
      <c r="P16" s="70"/>
      <c r="Q16" s="22">
        <v>1</v>
      </c>
      <c r="R16" s="23">
        <f t="shared" ref="R16:R20" si="4">P16*Q16</f>
        <v>0</v>
      </c>
      <c r="S16" s="23">
        <f t="shared" ref="S16:S20" si="5">P16-R16</f>
        <v>0</v>
      </c>
      <c r="U16" s="93" t="s">
        <v>80</v>
      </c>
      <c r="V16" s="94"/>
      <c r="Z16" s="2"/>
    </row>
    <row r="17" spans="3:26" ht="15.75" customHeight="1" thickBot="1" x14ac:dyDescent="0.3">
      <c r="C17" s="28"/>
      <c r="E17" s="75"/>
      <c r="F17" s="75"/>
      <c r="G17" s="75"/>
      <c r="H17" s="75"/>
      <c r="I17" s="75"/>
      <c r="J17" s="75"/>
      <c r="K17" s="75"/>
      <c r="M17" s="29"/>
      <c r="O17" s="36" t="s">
        <v>5</v>
      </c>
      <c r="P17" s="70"/>
      <c r="Q17" s="22">
        <v>1</v>
      </c>
      <c r="R17" s="23">
        <f t="shared" si="4"/>
        <v>0</v>
      </c>
      <c r="S17" s="23">
        <f t="shared" si="5"/>
        <v>0</v>
      </c>
      <c r="U17" s="91" t="s">
        <v>19</v>
      </c>
      <c r="V17" s="92"/>
      <c r="Z17" s="2"/>
    </row>
    <row r="18" spans="3:26" ht="15.75" thickBot="1" x14ac:dyDescent="0.3">
      <c r="C18" s="28"/>
      <c r="M18" s="29"/>
      <c r="O18" s="36" t="s">
        <v>2</v>
      </c>
      <c r="P18" s="70"/>
      <c r="Q18" s="22">
        <v>1</v>
      </c>
      <c r="R18" s="23">
        <f t="shared" si="4"/>
        <v>0</v>
      </c>
      <c r="S18" s="23">
        <f t="shared" si="5"/>
        <v>0</v>
      </c>
      <c r="U18" s="76"/>
      <c r="V18" s="76"/>
      <c r="Z18" s="2"/>
    </row>
    <row r="19" spans="3:26" ht="15" customHeight="1" thickBot="1" x14ac:dyDescent="0.3">
      <c r="C19" s="28"/>
      <c r="M19" s="29"/>
      <c r="O19" s="36" t="s">
        <v>3</v>
      </c>
      <c r="P19" s="70"/>
      <c r="Q19" s="22">
        <v>1</v>
      </c>
      <c r="R19" s="23">
        <f t="shared" si="4"/>
        <v>0</v>
      </c>
      <c r="S19" s="23">
        <f t="shared" si="5"/>
        <v>0</v>
      </c>
      <c r="U19" s="46" t="s">
        <v>68</v>
      </c>
      <c r="V19" s="47" t="s">
        <v>36</v>
      </c>
      <c r="Z19" s="2"/>
    </row>
    <row r="20" spans="3:26" ht="15" customHeight="1" x14ac:dyDescent="0.25">
      <c r="C20" s="28"/>
      <c r="M20" s="29"/>
      <c r="O20" s="36" t="s">
        <v>4</v>
      </c>
      <c r="P20" s="70"/>
      <c r="Q20" s="22">
        <v>1</v>
      </c>
      <c r="R20" s="23">
        <f t="shared" si="4"/>
        <v>0</v>
      </c>
      <c r="S20" s="23">
        <f t="shared" si="5"/>
        <v>0</v>
      </c>
      <c r="U20" s="48" t="s">
        <v>20</v>
      </c>
      <c r="V20" s="49">
        <f>P23</f>
        <v>0</v>
      </c>
      <c r="Z20" s="2"/>
    </row>
    <row r="21" spans="3:26" ht="15" customHeight="1" x14ac:dyDescent="0.25">
      <c r="C21" s="28"/>
      <c r="M21" s="29"/>
      <c r="O21" s="36" t="s">
        <v>25</v>
      </c>
      <c r="P21" s="70"/>
      <c r="Q21" s="22">
        <v>1</v>
      </c>
      <c r="R21" s="23">
        <f>P21*Q21</f>
        <v>0</v>
      </c>
      <c r="S21" s="23">
        <f>P21-R21</f>
        <v>0</v>
      </c>
      <c r="U21" s="50" t="s">
        <v>21</v>
      </c>
      <c r="V21" s="51">
        <f>P36</f>
        <v>0</v>
      </c>
      <c r="Z21" s="2"/>
    </row>
    <row r="22" spans="3:26" ht="15" customHeight="1" thickBot="1" x14ac:dyDescent="0.3">
      <c r="C22" s="28"/>
      <c r="M22" s="29"/>
      <c r="O22" s="37" t="s">
        <v>6</v>
      </c>
      <c r="P22" s="74"/>
      <c r="Q22" s="22">
        <v>1</v>
      </c>
      <c r="R22" s="23" t="e">
        <f>#REF!*Q22</f>
        <v>#REF!</v>
      </c>
      <c r="S22" s="23" t="e">
        <f>#REF!-R22</f>
        <v>#REF!</v>
      </c>
      <c r="U22" s="44" t="s">
        <v>66</v>
      </c>
      <c r="V22" s="51">
        <f>SUM(P40:P44)+S6</f>
        <v>0</v>
      </c>
      <c r="Z22" s="2"/>
    </row>
    <row r="23" spans="3:26" ht="15" customHeight="1" thickBot="1" x14ac:dyDescent="0.3">
      <c r="C23" s="28"/>
      <c r="M23" s="29"/>
      <c r="O23" s="33" t="s">
        <v>75</v>
      </c>
      <c r="P23" s="38">
        <f>SUM(P13:P22)+S3</f>
        <v>0</v>
      </c>
      <c r="Q23" s="22">
        <v>1</v>
      </c>
      <c r="R23" s="23">
        <f>P22*Q23</f>
        <v>0</v>
      </c>
      <c r="S23" s="23">
        <f>P22-R23</f>
        <v>0</v>
      </c>
      <c r="U23" s="50" t="s">
        <v>81</v>
      </c>
      <c r="V23" s="51">
        <f>P23+P36+P40+P41+P42+P43+P44+S6</f>
        <v>0</v>
      </c>
      <c r="Z23" s="2"/>
    </row>
    <row r="24" spans="3:26" ht="15" customHeight="1" thickBot="1" x14ac:dyDescent="0.3">
      <c r="C24" s="28"/>
      <c r="M24" s="29"/>
      <c r="O24" s="76"/>
      <c r="P24" s="39"/>
      <c r="Q24" s="22"/>
      <c r="R24" s="24" t="e">
        <f>SUM(R13:R23)</f>
        <v>#REF!</v>
      </c>
      <c r="S24" s="24" t="e">
        <f>SUM(S13:S23)</f>
        <v>#REF!</v>
      </c>
      <c r="U24" s="50" t="s">
        <v>82</v>
      </c>
      <c r="V24" s="51">
        <f>P39+S5</f>
        <v>0</v>
      </c>
      <c r="Z24" s="2"/>
    </row>
    <row r="25" spans="3:26" ht="15" customHeight="1" thickBot="1" x14ac:dyDescent="0.3">
      <c r="C25" s="28"/>
      <c r="M25" s="29"/>
      <c r="O25" s="33" t="s">
        <v>31</v>
      </c>
      <c r="P25" s="34" t="s">
        <v>36</v>
      </c>
      <c r="U25" s="45" t="s">
        <v>15</v>
      </c>
      <c r="V25" s="52">
        <f>P23+P36+P45</f>
        <v>0</v>
      </c>
      <c r="Z25" s="2"/>
    </row>
    <row r="26" spans="3:26" ht="15" customHeight="1" thickBot="1" x14ac:dyDescent="0.3">
      <c r="C26" s="28"/>
      <c r="M26" s="29"/>
      <c r="O26" s="41" t="s">
        <v>26</v>
      </c>
      <c r="P26" s="69"/>
      <c r="U26" s="39"/>
      <c r="V26" s="39"/>
      <c r="Z26" s="2"/>
    </row>
    <row r="27" spans="3:26" ht="15.75" thickBot="1" x14ac:dyDescent="0.3">
      <c r="C27" s="28"/>
      <c r="M27" s="29"/>
      <c r="O27" s="36" t="s">
        <v>7</v>
      </c>
      <c r="P27" s="70"/>
      <c r="U27" s="46" t="s">
        <v>34</v>
      </c>
      <c r="V27" s="47" t="s">
        <v>35</v>
      </c>
      <c r="Z27" s="2"/>
    </row>
    <row r="28" spans="3:26" x14ac:dyDescent="0.25">
      <c r="C28" s="28"/>
      <c r="M28" s="29"/>
      <c r="O28" s="36" t="s">
        <v>70</v>
      </c>
      <c r="P28" s="70"/>
      <c r="U28" s="53" t="s">
        <v>17</v>
      </c>
      <c r="V28" s="54" cm="1">
        <f t="array" ref="V28">_xlfn.IFS(V23=0,0,$V$23&gt;0,$V$20/$V$23)</f>
        <v>0</v>
      </c>
      <c r="Z28" s="2"/>
    </row>
    <row r="29" spans="3:26" x14ac:dyDescent="0.25">
      <c r="C29" s="28"/>
      <c r="M29" s="29"/>
      <c r="O29" s="36" t="s">
        <v>71</v>
      </c>
      <c r="P29" s="70"/>
      <c r="U29" s="55" t="s">
        <v>40</v>
      </c>
      <c r="V29" s="56" cm="1">
        <f t="array" ref="V29">_xlfn.IFS($V$24=0,0,$V$24&gt;0,P40/$V$25)</f>
        <v>0</v>
      </c>
      <c r="Z29" s="2"/>
    </row>
    <row r="30" spans="3:26" x14ac:dyDescent="0.25">
      <c r="C30" s="28"/>
      <c r="M30" s="29"/>
      <c r="O30" s="36" t="s">
        <v>9</v>
      </c>
      <c r="P30" s="70"/>
      <c r="U30" s="55" t="s">
        <v>41</v>
      </c>
      <c r="V30" s="56" cm="1">
        <f t="array" ref="V30">_xlfn.IFS($V$24=0,0,$V$24&gt;0,P41/$V$25)</f>
        <v>0</v>
      </c>
      <c r="Z30" s="2"/>
    </row>
    <row r="31" spans="3:26" ht="15.75" thickBot="1" x14ac:dyDescent="0.3">
      <c r="C31" s="28"/>
      <c r="M31" s="29"/>
      <c r="O31" s="36" t="s">
        <v>10</v>
      </c>
      <c r="P31" s="70"/>
      <c r="U31" s="57" t="s">
        <v>42</v>
      </c>
      <c r="V31" s="58" cm="1">
        <f t="array" ref="V31">_xlfn.IFS($V$24=0,0,$V$24&gt;0,P42/$V$25)</f>
        <v>0</v>
      </c>
      <c r="Z31" s="2"/>
    </row>
    <row r="32" spans="3:26" x14ac:dyDescent="0.25">
      <c r="C32" s="28"/>
      <c r="M32" s="29"/>
      <c r="O32" s="36" t="s">
        <v>11</v>
      </c>
      <c r="P32" s="70"/>
      <c r="Z32" s="2"/>
    </row>
    <row r="33" spans="3:26" x14ac:dyDescent="0.25">
      <c r="C33" s="28"/>
      <c r="M33" s="29"/>
      <c r="O33" s="36" t="s">
        <v>74</v>
      </c>
      <c r="P33" s="70"/>
      <c r="Z33" s="2"/>
    </row>
    <row r="34" spans="3:26" x14ac:dyDescent="0.25">
      <c r="C34" s="28"/>
      <c r="M34" s="29"/>
      <c r="O34" s="36" t="s">
        <v>73</v>
      </c>
      <c r="P34" s="70"/>
      <c r="Z34" s="2"/>
    </row>
    <row r="35" spans="3:26" ht="15.75" thickBot="1" x14ac:dyDescent="0.3">
      <c r="C35" s="28"/>
      <c r="M35" s="29"/>
      <c r="O35" s="37" t="s">
        <v>6</v>
      </c>
      <c r="P35" s="71"/>
      <c r="Z35" s="2"/>
    </row>
    <row r="36" spans="3:26" ht="15.75" thickBot="1" x14ac:dyDescent="0.3">
      <c r="C36" s="28"/>
      <c r="M36" s="29"/>
      <c r="O36" s="33" t="s">
        <v>75</v>
      </c>
      <c r="P36" s="42">
        <f>SUM(P26:P35)+S4</f>
        <v>0</v>
      </c>
      <c r="Z36" s="2"/>
    </row>
    <row r="37" spans="3:26" ht="15.75" thickBot="1" x14ac:dyDescent="0.3">
      <c r="C37" s="28"/>
      <c r="M37" s="29"/>
      <c r="O37" s="77"/>
      <c r="P37" s="39"/>
      <c r="Z37" s="2"/>
    </row>
    <row r="38" spans="3:26" ht="15.75" thickBot="1" x14ac:dyDescent="0.3">
      <c r="C38" s="28"/>
      <c r="M38" s="29"/>
      <c r="O38" s="33" t="s">
        <v>32</v>
      </c>
      <c r="P38" s="34" t="s">
        <v>36</v>
      </c>
      <c r="Z38" s="2"/>
    </row>
    <row r="39" spans="3:26" x14ac:dyDescent="0.25">
      <c r="C39" s="28"/>
      <c r="M39" s="29"/>
      <c r="O39" s="43" t="s">
        <v>22</v>
      </c>
      <c r="P39" s="69"/>
      <c r="Z39" s="2"/>
    </row>
    <row r="40" spans="3:26" x14ac:dyDescent="0.25">
      <c r="C40" s="28"/>
      <c r="M40" s="29"/>
      <c r="O40" s="36" t="s">
        <v>12</v>
      </c>
      <c r="P40" s="70"/>
      <c r="Z40" s="2"/>
    </row>
    <row r="41" spans="3:26" x14ac:dyDescent="0.25">
      <c r="C41" s="28"/>
      <c r="M41" s="29"/>
      <c r="O41" s="36" t="s">
        <v>72</v>
      </c>
      <c r="P41" s="70"/>
      <c r="Z41" s="2"/>
    </row>
    <row r="42" spans="3:26" x14ac:dyDescent="0.25">
      <c r="C42" s="28"/>
      <c r="M42" s="29"/>
      <c r="O42" s="36" t="s">
        <v>13</v>
      </c>
      <c r="P42" s="70"/>
      <c r="U42" s="90"/>
      <c r="V42" s="90"/>
      <c r="Z42" s="2"/>
    </row>
    <row r="43" spans="3:26" x14ac:dyDescent="0.25">
      <c r="C43" s="28"/>
      <c r="M43" s="29"/>
      <c r="O43" s="36" t="s">
        <v>14</v>
      </c>
      <c r="P43" s="70"/>
      <c r="Z43" s="2"/>
    </row>
    <row r="44" spans="3:26" ht="15.75" thickBot="1" x14ac:dyDescent="0.3">
      <c r="C44" s="28"/>
      <c r="D44" s="88" t="s">
        <v>89</v>
      </c>
      <c r="E44" s="89"/>
      <c r="F44" s="89"/>
      <c r="G44" s="89"/>
      <c r="H44" s="89"/>
      <c r="I44" s="89"/>
      <c r="J44" s="89"/>
      <c r="K44" s="89"/>
      <c r="L44" s="89"/>
      <c r="M44" s="29"/>
      <c r="O44" s="37" t="s">
        <v>83</v>
      </c>
      <c r="P44" s="71"/>
      <c r="Z44" s="2"/>
    </row>
    <row r="45" spans="3:26" ht="15.75" thickBot="1" x14ac:dyDescent="0.3">
      <c r="C45" s="30"/>
      <c r="D45" s="31"/>
      <c r="E45" s="31"/>
      <c r="F45" s="31"/>
      <c r="G45" s="31"/>
      <c r="H45" s="31"/>
      <c r="I45" s="31"/>
      <c r="J45" s="31"/>
      <c r="K45" s="31"/>
      <c r="L45" s="31"/>
      <c r="M45" s="32"/>
      <c r="O45" s="33" t="s">
        <v>67</v>
      </c>
      <c r="P45" s="42">
        <f>SUM(P39:P44)+S6+S5</f>
        <v>0</v>
      </c>
      <c r="Z45" s="2"/>
    </row>
    <row r="46" spans="3:26" x14ac:dyDescent="0.25">
      <c r="Z46" s="2"/>
    </row>
    <row r="47" spans="3:26" x14ac:dyDescent="0.25">
      <c r="Z47" s="2"/>
    </row>
  </sheetData>
  <sheetProtection algorithmName="SHA-512" hashValue="xs+zFXaINrrQMRzvEPSkRj9NYxxnsAGIZt9EEt+WaOHZSyjnUhBV5UMAaRFHHWOHqLWSsTPcJWDk5X6qD583mw==" saltValue="0RvEEz2lNTlRIgcrzObM/g==" spinCount="100000" sheet="1" objects="1" scenarios="1"/>
  <protectedRanges>
    <protectedRange sqref="P3:P6 P10 P13:P22 P26:P35 P39:P44" name="Indtast"/>
  </protectedRanges>
  <mergeCells count="18">
    <mergeCell ref="D44:L44"/>
    <mergeCell ref="U42:V42"/>
    <mergeCell ref="U17:V17"/>
    <mergeCell ref="U16:V16"/>
    <mergeCell ref="U11:V11"/>
    <mergeCell ref="U15:V15"/>
    <mergeCell ref="U14:V14"/>
    <mergeCell ref="U13:V13"/>
    <mergeCell ref="U12:V12"/>
    <mergeCell ref="D4:L10"/>
    <mergeCell ref="U3:V3"/>
    <mergeCell ref="U8:V8"/>
    <mergeCell ref="U9:V9"/>
    <mergeCell ref="U2:V2"/>
    <mergeCell ref="U4:V4"/>
    <mergeCell ref="U5:V5"/>
    <mergeCell ref="U6:V6"/>
    <mergeCell ref="U7:V7"/>
  </mergeCells>
  <conditionalFormatting sqref="V29">
    <cfRule type="cellIs" dxfId="10" priority="8" operator="greaterThan">
      <formula>0.015</formula>
    </cfRule>
    <cfRule type="cellIs" dxfId="9" priority="9" operator="equal">
      <formula>0.015</formula>
    </cfRule>
    <cfRule type="cellIs" dxfId="8" priority="14" operator="lessThan">
      <formula>0.015</formula>
    </cfRule>
    <cfRule type="cellIs" dxfId="7" priority="18" operator="greaterThan">
      <formula>0.0156</formula>
    </cfRule>
    <cfRule type="cellIs" dxfId="6" priority="19" operator="greaterThan">
      <formula>0.015</formula>
    </cfRule>
  </conditionalFormatting>
  <conditionalFormatting sqref="V30">
    <cfRule type="cellIs" dxfId="5" priority="12" operator="lessThan">
      <formula>0.07</formula>
    </cfRule>
    <cfRule type="cellIs" dxfId="4" priority="13" operator="equal">
      <formula>0.07</formula>
    </cfRule>
    <cfRule type="cellIs" dxfId="3" priority="17" operator="greaterThan">
      <formula>0.07</formula>
    </cfRule>
  </conditionalFormatting>
  <conditionalFormatting sqref="V31">
    <cfRule type="cellIs" dxfId="2" priority="10" operator="lessThan">
      <formula>0.05</formula>
    </cfRule>
    <cfRule type="cellIs" dxfId="1" priority="11" operator="equal">
      <formula>0.05</formula>
    </cfRule>
    <cfRule type="cellIs" dxfId="0" priority="16" operator="greaterThan">
      <formula>0.05</formula>
    </cfRule>
  </conditionalFormatting>
  <pageMargins left="0.7" right="0.7" top="0.75" bottom="0.75" header="0.3" footer="0.3"/>
  <pageSetup paperSize="9" scale="53" orientation="portrait" r:id="rId1"/>
  <colBreaks count="1" manualBreakCount="1">
    <brk id="23" max="108" man="1"/>
  </colBreaks>
  <ignoredErrors>
    <ignoredError sqref="V22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BC68671-E1BE-4266-AB41-B470D41C9E0C}">
          <x14:formula1>
            <xm:f>'Ark2'!$B$2:$B$102</xm:f>
          </x14:formula1>
          <xm:sqref>Q13:Q23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01342-4083-4075-9E77-BE7D39B5A3A5}">
  <dimension ref="D4:M21"/>
  <sheetViews>
    <sheetView zoomScaleNormal="100" workbookViewId="0">
      <selection activeCell="O36" sqref="O36"/>
    </sheetView>
  </sheetViews>
  <sheetFormatPr defaultRowHeight="15" x14ac:dyDescent="0.25"/>
  <cols>
    <col min="4" max="4" width="18.85546875" customWidth="1"/>
    <col min="5" max="5" width="19" customWidth="1"/>
    <col min="10" max="10" width="17.28515625" customWidth="1"/>
    <col min="11" max="11" width="20.7109375" customWidth="1"/>
    <col min="12" max="12" width="18.5703125" customWidth="1"/>
  </cols>
  <sheetData>
    <row r="4" spans="4:13" x14ac:dyDescent="0.25">
      <c r="I4" s="2"/>
      <c r="J4" s="2"/>
      <c r="K4" s="2"/>
      <c r="L4" s="2"/>
      <c r="M4" s="2"/>
    </row>
    <row r="5" spans="4:13" ht="15.75" thickBot="1" x14ac:dyDescent="0.3">
      <c r="I5" s="2"/>
      <c r="J5" s="2"/>
      <c r="K5" s="2"/>
      <c r="L5" s="2"/>
      <c r="M5" s="2"/>
    </row>
    <row r="6" spans="4:13" ht="15.75" thickBot="1" x14ac:dyDescent="0.3">
      <c r="D6" s="103" t="s">
        <v>54</v>
      </c>
      <c r="E6" s="104"/>
      <c r="I6" s="2"/>
      <c r="J6" s="107" t="s">
        <v>85</v>
      </c>
      <c r="K6" s="108"/>
      <c r="L6" s="109"/>
      <c r="M6" s="2"/>
    </row>
    <row r="7" spans="4:13" ht="15.75" thickBot="1" x14ac:dyDescent="0.3">
      <c r="D7" s="7" t="s">
        <v>48</v>
      </c>
      <c r="E7" s="10" t="s">
        <v>55</v>
      </c>
      <c r="I7" s="2"/>
      <c r="J7" s="60" t="s">
        <v>86</v>
      </c>
      <c r="K7" s="61" t="s">
        <v>62</v>
      </c>
      <c r="L7" s="61" t="s">
        <v>63</v>
      </c>
      <c r="M7" s="2"/>
    </row>
    <row r="8" spans="4:13" x14ac:dyDescent="0.25">
      <c r="D8" s="7" t="s">
        <v>49</v>
      </c>
      <c r="E8" s="14">
        <v>0</v>
      </c>
      <c r="I8" s="2"/>
      <c r="J8" s="60" t="s">
        <v>49</v>
      </c>
      <c r="K8" s="62">
        <v>0</v>
      </c>
      <c r="L8" s="47"/>
      <c r="M8" s="2"/>
    </row>
    <row r="9" spans="4:13" x14ac:dyDescent="0.25">
      <c r="D9" s="8" t="s">
        <v>50</v>
      </c>
      <c r="E9" s="15">
        <v>1</v>
      </c>
      <c r="I9" s="2"/>
      <c r="J9" s="63" t="s">
        <v>50</v>
      </c>
      <c r="K9" s="64">
        <v>1</v>
      </c>
      <c r="L9" s="65" t="e" vm="1">
        <v>#VALUE!</v>
      </c>
      <c r="M9" s="2"/>
    </row>
    <row r="10" spans="4:13" x14ac:dyDescent="0.25">
      <c r="D10" s="8" t="s">
        <v>51</v>
      </c>
      <c r="E10" s="15">
        <v>2</v>
      </c>
      <c r="I10" s="2"/>
      <c r="J10" s="63" t="s">
        <v>51</v>
      </c>
      <c r="K10" s="64">
        <v>2</v>
      </c>
      <c r="L10" s="65" t="e" vm="2">
        <v>#VALUE!</v>
      </c>
      <c r="M10" s="2"/>
    </row>
    <row r="11" spans="4:13" x14ac:dyDescent="0.25">
      <c r="D11" s="8" t="s">
        <v>52</v>
      </c>
      <c r="E11" s="15">
        <v>3</v>
      </c>
      <c r="I11" s="2"/>
      <c r="J11" s="63" t="s">
        <v>52</v>
      </c>
      <c r="K11" s="64">
        <v>3</v>
      </c>
      <c r="L11" s="65" t="e" vm="3">
        <v>#VALUE!</v>
      </c>
      <c r="M11" s="2"/>
    </row>
    <row r="12" spans="4:13" ht="15.75" thickBot="1" x14ac:dyDescent="0.3">
      <c r="D12" s="9" t="s">
        <v>53</v>
      </c>
      <c r="E12" s="16">
        <v>4</v>
      </c>
      <c r="I12" s="2"/>
      <c r="J12" s="66" t="s">
        <v>53</v>
      </c>
      <c r="K12" s="67">
        <v>4</v>
      </c>
      <c r="L12" s="68" t="e" vm="4">
        <v>#VALUE!</v>
      </c>
      <c r="M12" s="2"/>
    </row>
    <row r="13" spans="4:13" ht="15.75" thickBot="1" x14ac:dyDescent="0.3">
      <c r="I13" s="2"/>
      <c r="J13" s="76"/>
      <c r="K13" s="76"/>
      <c r="L13" s="76"/>
      <c r="M13" s="2"/>
    </row>
    <row r="14" spans="4:13" ht="15.75" thickBot="1" x14ac:dyDescent="0.3">
      <c r="I14" s="2"/>
      <c r="J14" s="107" t="s">
        <v>87</v>
      </c>
      <c r="K14" s="108"/>
      <c r="L14" s="109"/>
      <c r="M14" s="2"/>
    </row>
    <row r="15" spans="4:13" ht="15.75" thickBot="1" x14ac:dyDescent="0.3">
      <c r="D15" s="105" t="s">
        <v>61</v>
      </c>
      <c r="E15" s="106"/>
      <c r="I15" s="2"/>
      <c r="J15" s="59" t="s">
        <v>56</v>
      </c>
      <c r="K15" s="107" t="s">
        <v>88</v>
      </c>
      <c r="L15" s="109"/>
      <c r="M15" s="2"/>
    </row>
    <row r="16" spans="4:13" ht="15.75" thickBot="1" x14ac:dyDescent="0.3">
      <c r="D16" s="8" t="s">
        <v>56</v>
      </c>
      <c r="E16" s="10" t="s">
        <v>60</v>
      </c>
      <c r="I16" s="2"/>
      <c r="J16" s="63" t="s">
        <v>57</v>
      </c>
      <c r="K16" s="97">
        <v>7.0000000000000007E-2</v>
      </c>
      <c r="L16" s="98"/>
      <c r="M16" s="2"/>
    </row>
    <row r="17" spans="4:13" x14ac:dyDescent="0.25">
      <c r="D17" s="4" t="s">
        <v>57</v>
      </c>
      <c r="E17" s="11">
        <v>7.0000000000000007E-2</v>
      </c>
      <c r="I17" s="2"/>
      <c r="J17" s="63" t="s">
        <v>58</v>
      </c>
      <c r="K17" s="99">
        <v>1.4999999999999999E-2</v>
      </c>
      <c r="L17" s="100"/>
      <c r="M17" s="2"/>
    </row>
    <row r="18" spans="4:13" ht="15.75" thickBot="1" x14ac:dyDescent="0.3">
      <c r="D18" s="5" t="s">
        <v>58</v>
      </c>
      <c r="E18" s="12">
        <v>1.4999999999999999E-2</v>
      </c>
      <c r="I18" s="2"/>
      <c r="J18" s="66" t="s">
        <v>59</v>
      </c>
      <c r="K18" s="101">
        <v>0.05</v>
      </c>
      <c r="L18" s="102"/>
      <c r="M18" s="2"/>
    </row>
    <row r="19" spans="4:13" ht="15.75" thickBot="1" x14ac:dyDescent="0.3">
      <c r="D19" s="6" t="s">
        <v>59</v>
      </c>
      <c r="E19" s="13">
        <v>0.05</v>
      </c>
      <c r="I19" s="2"/>
      <c r="J19" s="78"/>
      <c r="K19" s="78"/>
      <c r="L19" s="78"/>
      <c r="M19" s="2"/>
    </row>
    <row r="20" spans="4:13" x14ac:dyDescent="0.25">
      <c r="I20" s="2"/>
      <c r="J20" s="78"/>
      <c r="K20" s="78"/>
      <c r="L20" s="78"/>
      <c r="M20" s="2"/>
    </row>
    <row r="21" spans="4:13" x14ac:dyDescent="0.25">
      <c r="I21" s="2"/>
      <c r="J21" s="2"/>
      <c r="K21" s="2"/>
      <c r="L21" s="2"/>
      <c r="M21" s="2"/>
    </row>
  </sheetData>
  <mergeCells count="8">
    <mergeCell ref="K16:L16"/>
    <mergeCell ref="K17:L17"/>
    <mergeCell ref="K18:L18"/>
    <mergeCell ref="D6:E6"/>
    <mergeCell ref="D15:E15"/>
    <mergeCell ref="J6:L6"/>
    <mergeCell ref="J14:L14"/>
    <mergeCell ref="K15:L15"/>
  </mergeCells>
  <phoneticPr fontId="4" type="noConversion"/>
  <conditionalFormatting sqref="L9">
    <cfRule type="iconSet" priority="2">
      <iconSet iconSet="5Quarters" showValue="0">
        <cfvo type="percent" val="0"/>
        <cfvo type="num" val="1"/>
        <cfvo type="num" val="2"/>
        <cfvo type="num" val="3"/>
        <cfvo type="num" val="4"/>
      </iconSet>
    </cfRule>
  </conditionalFormatting>
  <conditionalFormatting sqref="L10">
    <cfRule type="iconSet" priority="3">
      <iconSet iconSet="5Quarters" showValue="0">
        <cfvo type="percent" val="0"/>
        <cfvo type="num" val="1"/>
        <cfvo type="num" val="2"/>
        <cfvo type="num" val="3"/>
        <cfvo type="num" val="4"/>
      </iconSet>
    </cfRule>
  </conditionalFormatting>
  <conditionalFormatting sqref="L11">
    <cfRule type="iconSet" priority="4">
      <iconSet iconSet="5Quarters" showValue="0">
        <cfvo type="percent" val="0"/>
        <cfvo type="num" val="1"/>
        <cfvo type="num" val="2"/>
        <cfvo type="num" val="3"/>
        <cfvo type="num" val="4"/>
      </iconSet>
    </cfRule>
  </conditionalFormatting>
  <conditionalFormatting sqref="L12">
    <cfRule type="iconSet" priority="5">
      <iconSet iconSet="5Quarters" showValue="0">
        <cfvo type="percent" val="0"/>
        <cfvo type="num" val="1"/>
        <cfvo type="num" val="2"/>
        <cfvo type="num" val="3"/>
        <cfvo type="num" val="4"/>
      </iconSet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2433F-8AD2-4FBC-89E5-305554FE6FC1}">
  <dimension ref="B2:B102"/>
  <sheetViews>
    <sheetView workbookViewId="0">
      <selection activeCell="H13" sqref="H13"/>
    </sheetView>
  </sheetViews>
  <sheetFormatPr defaultRowHeight="15" x14ac:dyDescent="0.25"/>
  <cols>
    <col min="2" max="2" width="18.7109375" customWidth="1"/>
  </cols>
  <sheetData>
    <row r="2" spans="2:2" x14ac:dyDescent="0.25">
      <c r="B2" s="1">
        <v>0</v>
      </c>
    </row>
    <row r="3" spans="2:2" x14ac:dyDescent="0.25">
      <c r="B3" s="1">
        <v>0.01</v>
      </c>
    </row>
    <row r="4" spans="2:2" x14ac:dyDescent="0.25">
      <c r="B4" s="1">
        <v>0.02</v>
      </c>
    </row>
    <row r="5" spans="2:2" x14ac:dyDescent="0.25">
      <c r="B5" s="1">
        <v>0.03</v>
      </c>
    </row>
    <row r="6" spans="2:2" x14ac:dyDescent="0.25">
      <c r="B6" s="1">
        <v>0.04</v>
      </c>
    </row>
    <row r="7" spans="2:2" x14ac:dyDescent="0.25">
      <c r="B7" s="1">
        <v>0.05</v>
      </c>
    </row>
    <row r="8" spans="2:2" x14ac:dyDescent="0.25">
      <c r="B8" s="1">
        <v>0.06</v>
      </c>
    </row>
    <row r="9" spans="2:2" x14ac:dyDescent="0.25">
      <c r="B9" s="1">
        <v>7.0000000000000007E-2</v>
      </c>
    </row>
    <row r="10" spans="2:2" x14ac:dyDescent="0.25">
      <c r="B10" s="1">
        <v>0.08</v>
      </c>
    </row>
    <row r="11" spans="2:2" x14ac:dyDescent="0.25">
      <c r="B11" s="1">
        <v>0.09</v>
      </c>
    </row>
    <row r="12" spans="2:2" x14ac:dyDescent="0.25">
      <c r="B12" s="1">
        <v>0.1</v>
      </c>
    </row>
    <row r="13" spans="2:2" x14ac:dyDescent="0.25">
      <c r="B13" s="1">
        <v>0.11</v>
      </c>
    </row>
    <row r="14" spans="2:2" x14ac:dyDescent="0.25">
      <c r="B14" s="1">
        <v>0.12</v>
      </c>
    </row>
    <row r="15" spans="2:2" x14ac:dyDescent="0.25">
      <c r="B15" s="1">
        <v>0.13</v>
      </c>
    </row>
    <row r="16" spans="2:2" x14ac:dyDescent="0.25">
      <c r="B16" s="1">
        <v>0.14000000000000001</v>
      </c>
    </row>
    <row r="17" spans="2:2" x14ac:dyDescent="0.25">
      <c r="B17" s="1">
        <v>0.15</v>
      </c>
    </row>
    <row r="18" spans="2:2" x14ac:dyDescent="0.25">
      <c r="B18" s="1">
        <v>0.16</v>
      </c>
    </row>
    <row r="19" spans="2:2" x14ac:dyDescent="0.25">
      <c r="B19" s="1">
        <v>0.17</v>
      </c>
    </row>
    <row r="20" spans="2:2" x14ac:dyDescent="0.25">
      <c r="B20" s="1">
        <v>0.18</v>
      </c>
    </row>
    <row r="21" spans="2:2" x14ac:dyDescent="0.25">
      <c r="B21" s="1">
        <v>0.19</v>
      </c>
    </row>
    <row r="22" spans="2:2" x14ac:dyDescent="0.25">
      <c r="B22" s="1">
        <v>0.2</v>
      </c>
    </row>
    <row r="23" spans="2:2" x14ac:dyDescent="0.25">
      <c r="B23" s="1">
        <v>0.21</v>
      </c>
    </row>
    <row r="24" spans="2:2" x14ac:dyDescent="0.25">
      <c r="B24" s="1">
        <v>0.22</v>
      </c>
    </row>
    <row r="25" spans="2:2" x14ac:dyDescent="0.25">
      <c r="B25" s="1">
        <v>0.23</v>
      </c>
    </row>
    <row r="26" spans="2:2" x14ac:dyDescent="0.25">
      <c r="B26" s="1">
        <v>0.24</v>
      </c>
    </row>
    <row r="27" spans="2:2" x14ac:dyDescent="0.25">
      <c r="B27" s="1">
        <v>0.25</v>
      </c>
    </row>
    <row r="28" spans="2:2" x14ac:dyDescent="0.25">
      <c r="B28" s="1">
        <v>0.26</v>
      </c>
    </row>
    <row r="29" spans="2:2" x14ac:dyDescent="0.25">
      <c r="B29" s="1">
        <v>0.27</v>
      </c>
    </row>
    <row r="30" spans="2:2" x14ac:dyDescent="0.25">
      <c r="B30" s="1">
        <v>0.28000000000000003</v>
      </c>
    </row>
    <row r="31" spans="2:2" x14ac:dyDescent="0.25">
      <c r="B31" s="1">
        <v>0.28999999999999998</v>
      </c>
    </row>
    <row r="32" spans="2:2" x14ac:dyDescent="0.25">
      <c r="B32" s="1">
        <v>0.3</v>
      </c>
    </row>
    <row r="33" spans="2:2" x14ac:dyDescent="0.25">
      <c r="B33" s="1">
        <v>0.31</v>
      </c>
    </row>
    <row r="34" spans="2:2" x14ac:dyDescent="0.25">
      <c r="B34" s="1">
        <v>0.32</v>
      </c>
    </row>
    <row r="35" spans="2:2" x14ac:dyDescent="0.25">
      <c r="B35" s="1">
        <v>0.33</v>
      </c>
    </row>
    <row r="36" spans="2:2" x14ac:dyDescent="0.25">
      <c r="B36" s="1">
        <v>0.34</v>
      </c>
    </row>
    <row r="37" spans="2:2" x14ac:dyDescent="0.25">
      <c r="B37" s="1">
        <v>0.35</v>
      </c>
    </row>
    <row r="38" spans="2:2" x14ac:dyDescent="0.25">
      <c r="B38" s="1">
        <v>0.36</v>
      </c>
    </row>
    <row r="39" spans="2:2" x14ac:dyDescent="0.25">
      <c r="B39" s="1">
        <v>0.37</v>
      </c>
    </row>
    <row r="40" spans="2:2" x14ac:dyDescent="0.25">
      <c r="B40" s="1">
        <v>0.38</v>
      </c>
    </row>
    <row r="41" spans="2:2" x14ac:dyDescent="0.25">
      <c r="B41" s="1">
        <v>0.39</v>
      </c>
    </row>
    <row r="42" spans="2:2" x14ac:dyDescent="0.25">
      <c r="B42" s="1">
        <v>0.4</v>
      </c>
    </row>
    <row r="43" spans="2:2" x14ac:dyDescent="0.25">
      <c r="B43" s="1">
        <v>0.41</v>
      </c>
    </row>
    <row r="44" spans="2:2" x14ac:dyDescent="0.25">
      <c r="B44" s="1">
        <v>0.42</v>
      </c>
    </row>
    <row r="45" spans="2:2" x14ac:dyDescent="0.25">
      <c r="B45" s="1">
        <v>0.43</v>
      </c>
    </row>
    <row r="46" spans="2:2" x14ac:dyDescent="0.25">
      <c r="B46" s="1">
        <v>0.44</v>
      </c>
    </row>
    <row r="47" spans="2:2" x14ac:dyDescent="0.25">
      <c r="B47" s="1">
        <v>0.45</v>
      </c>
    </row>
    <row r="48" spans="2:2" x14ac:dyDescent="0.25">
      <c r="B48" s="1">
        <v>0.46</v>
      </c>
    </row>
    <row r="49" spans="2:2" x14ac:dyDescent="0.25">
      <c r="B49" s="1">
        <v>0.47</v>
      </c>
    </row>
    <row r="50" spans="2:2" x14ac:dyDescent="0.25">
      <c r="B50" s="1">
        <v>0.48</v>
      </c>
    </row>
    <row r="51" spans="2:2" x14ac:dyDescent="0.25">
      <c r="B51" s="1">
        <v>0.49</v>
      </c>
    </row>
    <row r="52" spans="2:2" x14ac:dyDescent="0.25">
      <c r="B52" s="1">
        <v>0.5</v>
      </c>
    </row>
    <row r="53" spans="2:2" x14ac:dyDescent="0.25">
      <c r="B53" s="1">
        <v>0.51</v>
      </c>
    </row>
    <row r="54" spans="2:2" x14ac:dyDescent="0.25">
      <c r="B54" s="1">
        <v>0.52</v>
      </c>
    </row>
    <row r="55" spans="2:2" x14ac:dyDescent="0.25">
      <c r="B55" s="1">
        <v>0.53</v>
      </c>
    </row>
    <row r="56" spans="2:2" x14ac:dyDescent="0.25">
      <c r="B56" s="1">
        <v>0.54</v>
      </c>
    </row>
    <row r="57" spans="2:2" x14ac:dyDescent="0.25">
      <c r="B57" s="1">
        <v>0.55000000000000004</v>
      </c>
    </row>
    <row r="58" spans="2:2" x14ac:dyDescent="0.25">
      <c r="B58" s="1">
        <v>0.56000000000000005</v>
      </c>
    </row>
    <row r="59" spans="2:2" x14ac:dyDescent="0.25">
      <c r="B59" s="1">
        <v>0.56999999999999995</v>
      </c>
    </row>
    <row r="60" spans="2:2" x14ac:dyDescent="0.25">
      <c r="B60" s="1">
        <v>0.57999999999999996</v>
      </c>
    </row>
    <row r="61" spans="2:2" x14ac:dyDescent="0.25">
      <c r="B61" s="1">
        <v>0.59</v>
      </c>
    </row>
    <row r="62" spans="2:2" x14ac:dyDescent="0.25">
      <c r="B62" s="1">
        <v>0.6</v>
      </c>
    </row>
    <row r="63" spans="2:2" x14ac:dyDescent="0.25">
      <c r="B63" s="1">
        <v>0.61</v>
      </c>
    </row>
    <row r="64" spans="2:2" x14ac:dyDescent="0.25">
      <c r="B64" s="1">
        <v>0.62</v>
      </c>
    </row>
    <row r="65" spans="2:2" x14ac:dyDescent="0.25">
      <c r="B65" s="1">
        <v>0.63</v>
      </c>
    </row>
    <row r="66" spans="2:2" x14ac:dyDescent="0.25">
      <c r="B66" s="1">
        <v>0.64</v>
      </c>
    </row>
    <row r="67" spans="2:2" x14ac:dyDescent="0.25">
      <c r="B67" s="1">
        <v>0.65</v>
      </c>
    </row>
    <row r="68" spans="2:2" x14ac:dyDescent="0.25">
      <c r="B68" s="1">
        <v>0.66</v>
      </c>
    </row>
    <row r="69" spans="2:2" x14ac:dyDescent="0.25">
      <c r="B69" s="1">
        <v>0.67</v>
      </c>
    </row>
    <row r="70" spans="2:2" x14ac:dyDescent="0.25">
      <c r="B70" s="1">
        <v>0.68</v>
      </c>
    </row>
    <row r="71" spans="2:2" x14ac:dyDescent="0.25">
      <c r="B71" s="1">
        <v>0.69</v>
      </c>
    </row>
    <row r="72" spans="2:2" x14ac:dyDescent="0.25">
      <c r="B72" s="1">
        <v>0.7</v>
      </c>
    </row>
    <row r="73" spans="2:2" x14ac:dyDescent="0.25">
      <c r="B73" s="1">
        <v>0.71</v>
      </c>
    </row>
    <row r="74" spans="2:2" x14ac:dyDescent="0.25">
      <c r="B74" s="1">
        <v>0.72</v>
      </c>
    </row>
    <row r="75" spans="2:2" x14ac:dyDescent="0.25">
      <c r="B75" s="1">
        <v>0.73</v>
      </c>
    </row>
    <row r="76" spans="2:2" x14ac:dyDescent="0.25">
      <c r="B76" s="1">
        <v>0.74</v>
      </c>
    </row>
    <row r="77" spans="2:2" x14ac:dyDescent="0.25">
      <c r="B77" s="1">
        <v>0.75</v>
      </c>
    </row>
    <row r="78" spans="2:2" x14ac:dyDescent="0.25">
      <c r="B78" s="1">
        <v>0.76</v>
      </c>
    </row>
    <row r="79" spans="2:2" x14ac:dyDescent="0.25">
      <c r="B79" s="1">
        <v>0.77</v>
      </c>
    </row>
    <row r="80" spans="2:2" x14ac:dyDescent="0.25">
      <c r="B80" s="1">
        <v>0.78</v>
      </c>
    </row>
    <row r="81" spans="2:2" x14ac:dyDescent="0.25">
      <c r="B81" s="1">
        <v>0.79</v>
      </c>
    </row>
    <row r="82" spans="2:2" x14ac:dyDescent="0.25">
      <c r="B82" s="1">
        <v>0.8</v>
      </c>
    </row>
    <row r="83" spans="2:2" x14ac:dyDescent="0.25">
      <c r="B83" s="1">
        <v>0.81</v>
      </c>
    </row>
    <row r="84" spans="2:2" x14ac:dyDescent="0.25">
      <c r="B84" s="1">
        <v>0.82</v>
      </c>
    </row>
    <row r="85" spans="2:2" x14ac:dyDescent="0.25">
      <c r="B85" s="1">
        <v>0.83</v>
      </c>
    </row>
    <row r="86" spans="2:2" x14ac:dyDescent="0.25">
      <c r="B86" s="1">
        <v>0.84</v>
      </c>
    </row>
    <row r="87" spans="2:2" x14ac:dyDescent="0.25">
      <c r="B87" s="1">
        <v>0.85</v>
      </c>
    </row>
    <row r="88" spans="2:2" x14ac:dyDescent="0.25">
      <c r="B88" s="1">
        <v>0.86</v>
      </c>
    </row>
    <row r="89" spans="2:2" x14ac:dyDescent="0.25">
      <c r="B89" s="1">
        <v>0.87</v>
      </c>
    </row>
    <row r="90" spans="2:2" x14ac:dyDescent="0.25">
      <c r="B90" s="1">
        <v>0.88</v>
      </c>
    </row>
    <row r="91" spans="2:2" x14ac:dyDescent="0.25">
      <c r="B91" s="1">
        <v>0.89</v>
      </c>
    </row>
    <row r="92" spans="2:2" x14ac:dyDescent="0.25">
      <c r="B92" s="1">
        <v>0.9</v>
      </c>
    </row>
    <row r="93" spans="2:2" x14ac:dyDescent="0.25">
      <c r="B93" s="1">
        <v>0.91</v>
      </c>
    </row>
    <row r="94" spans="2:2" x14ac:dyDescent="0.25">
      <c r="B94" s="1">
        <v>0.92</v>
      </c>
    </row>
    <row r="95" spans="2:2" x14ac:dyDescent="0.25">
      <c r="B95" s="1">
        <v>0.93</v>
      </c>
    </row>
    <row r="96" spans="2:2" x14ac:dyDescent="0.25">
      <c r="B96" s="1">
        <v>0.94</v>
      </c>
    </row>
    <row r="97" spans="2:2" x14ac:dyDescent="0.25">
      <c r="B97" s="1">
        <v>0.95</v>
      </c>
    </row>
    <row r="98" spans="2:2" x14ac:dyDescent="0.25">
      <c r="B98" s="1">
        <v>0.96</v>
      </c>
    </row>
    <row r="99" spans="2:2" x14ac:dyDescent="0.25">
      <c r="B99" s="1">
        <v>0.97</v>
      </c>
    </row>
    <row r="100" spans="2:2" x14ac:dyDescent="0.25">
      <c r="B100" s="1">
        <v>0.98</v>
      </c>
    </row>
    <row r="101" spans="2:2" x14ac:dyDescent="0.25">
      <c r="B101" s="1">
        <v>0.99</v>
      </c>
    </row>
    <row r="102" spans="2:2" x14ac:dyDescent="0.25">
      <c r="B102" s="1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5ABCCFA53BB84BB06547B300FF24B5" ma:contentTypeVersion="18" ma:contentTypeDescription="Create a new document." ma:contentTypeScope="" ma:versionID="7e65428f920d9b96ec5202d8ed377d81">
  <xsd:schema xmlns:xsd="http://www.w3.org/2001/XMLSchema" xmlns:xs="http://www.w3.org/2001/XMLSchema" xmlns:p="http://schemas.microsoft.com/office/2006/metadata/properties" xmlns:ns2="ec71b83d-f5e5-457e-a9aa-db294d8486a6" xmlns:ns3="e65715cd-d8da-4787-932f-3193da99c988" targetNamespace="http://schemas.microsoft.com/office/2006/metadata/properties" ma:root="true" ma:fieldsID="7b3e675a83200686811ab374fd730176" ns2:_="" ns3:_="">
    <xsd:import namespace="ec71b83d-f5e5-457e-a9aa-db294d8486a6"/>
    <xsd:import namespace="e65715cd-d8da-4787-932f-3193da99c98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71b83d-f5e5-457e-a9aa-db294d8486a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d4fadbe-008b-4eb1-8508-660076e65720}" ma:internalName="TaxCatchAll" ma:showField="CatchAllData" ma:web="ec71b83d-f5e5-457e-a9aa-db294d8486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715cd-d8da-4787-932f-3193da99c9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3b0cbdd-cc22-42b8-b438-7c53974c03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c71b83d-f5e5-457e-a9aa-db294d8486a6" xsi:nil="true"/>
    <lcf76f155ced4ddcb4097134ff3c332f xmlns="e65715cd-d8da-4787-932f-3193da99c98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CFA38F0-4E58-4E54-AC9D-AD22EA60FCE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94616F0-F64B-4F1C-ADB9-2F93207C64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71b83d-f5e5-457e-a9aa-db294d8486a6"/>
    <ds:schemaRef ds:uri="e65715cd-d8da-4787-932f-3193da99c9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165288-233D-4B98-BE96-3E96387AA89C}">
  <ds:schemaRefs>
    <ds:schemaRef ds:uri="ec71b83d-f5e5-457e-a9aa-db294d8486a6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e65715cd-d8da-4787-932f-3193da99c988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Fuldkornsberegner</vt:lpstr>
      <vt:lpstr>Ark1</vt:lpstr>
      <vt:lpstr>Ark2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Claus Bergmann Gether</dc:creator>
  <cp:lastModifiedBy>Claus Bergmann Gether</cp:lastModifiedBy>
  <cp:lastPrinted>2024-03-20T12:27:34Z</cp:lastPrinted>
  <dcterms:created xsi:type="dcterms:W3CDTF">2024-03-04T14:21:06Z</dcterms:created>
  <dcterms:modified xsi:type="dcterms:W3CDTF">2025-09-22T08:53:02Z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0x010100965ABCCFA53BB84BB06547B300FF24B5</vt:lpwstr>
  </property>
  <property fmtid="{D5CDD505-2E9C-101B-9397-08002B2CF9AE}" pid="3" name="MediaServiceImageTags">
    <vt:lpwstr/>
  </property>
</Properties>
</file>